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explanation of v 2020" sheetId="1" r:id="rId1"/>
    <sheet name="explanation of variances 2019" sheetId="2" r:id="rId2"/>
    <sheet name="explanation of variances 2018" sheetId="3" r:id="rId3"/>
    <sheet name="explanation of variances 2017" sheetId="4" r:id="rId4"/>
    <sheet name="explanation of variances 2016" sheetId="5" r:id="rId5"/>
    <sheet name="explanation of variances 2015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<sst xmlns="http://schemas.openxmlformats.org/spreadsheetml/2006/main" count="174" uniqueCount="59">
  <si>
    <t>change</t>
  </si>
  <si>
    <t>% change</t>
  </si>
  <si>
    <t>HAPPISBURGH PARISH COUNCIL</t>
  </si>
  <si>
    <t>Explanation of Variances - pro forma</t>
  </si>
  <si>
    <t>Box 2</t>
  </si>
  <si>
    <t>Box 3</t>
  </si>
  <si>
    <t>Box 4</t>
  </si>
  <si>
    <t>Box 5</t>
  </si>
  <si>
    <t>Box 6</t>
  </si>
  <si>
    <t>Box 7</t>
  </si>
  <si>
    <t>Box 9</t>
  </si>
  <si>
    <t>Box 10</t>
  </si>
  <si>
    <t>only make notes on changes over 15% and over £200</t>
  </si>
  <si>
    <t>2013/2014</t>
  </si>
  <si>
    <t>The precept is identical but last year I should have excluded the grant (in which case it would have been identical)</t>
  </si>
  <si>
    <t>£14,000 donations received (£10,000 yet to be spent) for new playspace.  Revenue from Pay and Display machine increased from £27,000 in 2013/14 to £37,000 2014/15</t>
  </si>
  <si>
    <t>Earmarked reserves of £65,766</t>
  </si>
  <si>
    <t>Wages for new person to empty P&amp;D machine (£602) Clerk salary for car park finances (£1000) and cleaner (Jason Langford self employed - £7081.50).  Clerk's Parish Council salary / expenses is £2855</t>
  </si>
  <si>
    <t>2014/2015</t>
  </si>
  <si>
    <t>PC paid £3950 towards new playspace.  PC paid insurance twice in same year (£1500 each time).  2013/2014 self employment (Jason Langford) car park cleaning wages were included (£8065) in this box, and car park finances for clerk £1000 - now included in box 4</t>
  </si>
  <si>
    <t>NIL</t>
  </si>
  <si>
    <t>2015/2016</t>
  </si>
  <si>
    <t>Balance brought fwd</t>
  </si>
  <si>
    <t>Precept</t>
  </si>
  <si>
    <t>Other income</t>
  </si>
  <si>
    <t>Staff costs</t>
  </si>
  <si>
    <t>Loan interest</t>
  </si>
  <si>
    <t>Other payments</t>
  </si>
  <si>
    <t>Balance carried fwd</t>
  </si>
  <si>
    <t xml:space="preserve">Box 1 </t>
  </si>
  <si>
    <t>fixed assets</t>
  </si>
  <si>
    <t>Total Borrowings</t>
  </si>
  <si>
    <t>The Parish Council agreed that it would not ask for a precept in 15/16 because it could pass the income from the car park back to the village</t>
  </si>
  <si>
    <t>-</t>
  </si>
  <si>
    <t>£14K transferred from car park account to PC account to put towards the future relocation of the car park.  CP account transferred £10K into the PC account for grant for new playspace.  £33.5K spent on new playspace.  £9K spent on solar panels for Village Hall.  £3K spent on new defibrillators.  £7K transferred from cp account to pc account for precept equivalent</t>
  </si>
  <si>
    <t>£14K transferred from car park account to PC account to put towards the future relocation of the car park.  CP account transferred £10K into the PC account for grant for new playspace.  £7K transferred from cp account to pc account for precept equivalent.  2014/15 the PC received £14K grants for playspace.  This FY the PC received £8K</t>
  </si>
  <si>
    <t>Additional items of play equipment and trees</t>
  </si>
  <si>
    <t>Clerk pension requirements came into effect.  Additional car park work.  Additional staff assistance with P&amp;D machine</t>
  </si>
  <si>
    <t>The Parish Council agreed that it would not ask for a precept in 15/16 because it could pass the income from the car park back to the village.  In 2016/17 the PC agreed to ask for a 50% precept.  The other 50% was transferred from the Car Park to the PC</t>
  </si>
  <si>
    <t>last year the PC received 8K in grants for the new playspace.  This year the PC received £1.7 in a grant for a parish partnership bid.  This year the Car park took £10,000 more in pay and display money than last year</t>
  </si>
  <si>
    <r>
      <rPr>
        <b/>
        <sz val="8"/>
        <rFont val="Arial"/>
        <family val="2"/>
      </rPr>
      <t>2016/17</t>
    </r>
    <r>
      <rPr>
        <sz val="8"/>
        <rFont val="Arial"/>
        <family val="2"/>
      </rPr>
      <t xml:space="preserve">:  £5.4 on upgrades to the Wenn Evans Centre, £1.8 on cricket donations, £1.7K on brown signs for the village.  </t>
    </r>
    <r>
      <rPr>
        <b/>
        <sz val="8"/>
        <rFont val="Arial"/>
        <family val="2"/>
      </rPr>
      <t>2015.16</t>
    </r>
    <r>
      <rPr>
        <sz val="8"/>
        <rFont val="Arial"/>
        <family val="2"/>
      </rPr>
      <t>: £9K on solar panels, £33.5 on playspace, £3.3 on the SAM2 mobile speed camera, £2.5 on the Wenn Evans Centre, £2.6 on a cricket donation, £3.3K on new speed camera, £2.5K a donation to the lighthouse</t>
    </r>
  </si>
  <si>
    <t>New Floor Cleaner and new gang mower</t>
  </si>
  <si>
    <t>10% increase payments to cleaner</t>
  </si>
  <si>
    <t>solar panels income</t>
  </si>
  <si>
    <t>£6450 gang mower</t>
  </si>
  <si>
    <t>£3750 precept equivalent</t>
  </si>
  <si>
    <t>£28000 savings for car park relocation</t>
  </si>
  <si>
    <t>New gang mower (£6450)</t>
  </si>
  <si>
    <t>Transfers during 2017/18 from PC account to CP account</t>
  </si>
  <si>
    <t>New gang mower (£6450) last f/y 17/18</t>
  </si>
  <si>
    <t>14000 for car park relocation</t>
  </si>
  <si>
    <t>Transfers during 2018/19 from PC account to CP account</t>
  </si>
  <si>
    <t>Fixed assets</t>
  </si>
  <si>
    <t>£4372 less receipts on Pay and Display machine for car park due to beach ramp closure (erosion).  Vattenfall made a £400 donation to the PC in 17/18</t>
  </si>
  <si>
    <t>2019.20</t>
  </si>
  <si>
    <t>Transfers during 2019/20 from PC account to CP account</t>
  </si>
  <si>
    <t>20000 for car park relocation</t>
  </si>
  <si>
    <t>£4412 precept equivalent</t>
  </si>
  <si>
    <t>£1900 fewer donations made in 19/20.  bills for water £3154 less due to over-charging in previous years and no invoices in 2019/20.  Pay and display machine change of contractor with fewer charges and less in 2019/20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</si>
</sst>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_-;\-* #,##0.0_-;_-* &quot;-&quot;??_-;_-@_-"/>
    <numFmt numFmtId="176" formatCode="_-* #,##0_-;\-* #,##0_-;_-* &quot;-&quot;??_-;_-@_-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6" fontId="2" fillId="0" borderId="0" xfId="42" applyNumberFormat="1" applyFont="1" applyAlignment="1">
      <alignment/>
    </xf>
    <xf numFmtId="176" fontId="2" fillId="0" borderId="10" xfId="42" applyNumberFormat="1" applyFont="1" applyBorder="1" applyAlignment="1">
      <alignment/>
    </xf>
    <xf numFmtId="0" fontId="1" fillId="0" borderId="10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176" fontId="2" fillId="0" borderId="10" xfId="42" applyNumberFormat="1" applyFont="1" applyBorder="1" applyAlignment="1" quotePrefix="1">
      <alignment/>
    </xf>
    <xf numFmtId="176" fontId="2" fillId="0" borderId="10" xfId="0" applyNumberFormat="1" applyFont="1" applyBorder="1" applyAlignment="1">
      <alignment/>
    </xf>
    <xf numFmtId="0" fontId="1" fillId="0" borderId="10" xfId="42" applyNumberFormat="1" applyFont="1" applyBorder="1" applyAlignment="1" quotePrefix="1">
      <alignment/>
    </xf>
    <xf numFmtId="4" fontId="5" fillId="0" borderId="11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User\Dropbox\Happisburgh\FINANCE\R&amp;P\R&amp;P%202018.19%20AND%20PRECEPT%202019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User\Dropbox\Happisburgh\FINANCE\CAR%20PARK\R&amp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2018.19 payments"/>
      <sheetName val="2018.19 receipts"/>
      <sheetName val="Budget 2019.20"/>
      <sheetName val="2017-2018 PAYMENTS"/>
      <sheetName val="2017-2018 RECEIPTS"/>
      <sheetName val="PC VAT"/>
      <sheetName val="Budget 2018.19"/>
      <sheetName val="2016-2017 PAYMENTS"/>
      <sheetName val="2016-2017 RECEIPTS"/>
    </sheetNames>
    <sheetDataSet>
      <sheetData sheetId="1">
        <row r="118">
          <cell r="G118">
            <v>6827.819999999998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eipts 18.19"/>
      <sheetName val="Payments 18.19"/>
      <sheetName val="Budget 2018.2019"/>
      <sheetName val="2017.2018 Receipts"/>
      <sheetName val="2017.18 Payments"/>
      <sheetName val="Budget 2017.18"/>
      <sheetName val="2016.17 Receipts"/>
      <sheetName val="2016.2017 Payments"/>
      <sheetName val="2015-2016 RECEIPTS"/>
      <sheetName val="2015-2016 PAYMENTS"/>
      <sheetName val="2014-2015 RECEIPTS"/>
      <sheetName val="2014-2015 CAR PARK PAYMENTS"/>
      <sheetName val="Car Park Bank rec 2013 14"/>
      <sheetName val="2013-2014 CAR PARK PAYMENTS"/>
      <sheetName val="2013-2014 CAR PARK RECEIPTS"/>
      <sheetName val="working sheet"/>
      <sheetName val="2012-2013 CAR PARK RECEIPTS"/>
      <sheetName val="Sheet3"/>
      <sheetName val="2012-2013 CAR PARK PAYMENTS"/>
      <sheetName val="comparison of payments receipts"/>
    </sheetNames>
    <sheetDataSet>
      <sheetData sheetId="1">
        <row r="126">
          <cell r="G126">
            <v>6934.950000000001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9.140625" style="2" customWidth="1"/>
    <col min="2" max="2" width="25.421875" style="2" customWidth="1"/>
    <col min="3" max="3" width="14.57421875" style="2" bestFit="1" customWidth="1"/>
    <col min="4" max="4" width="18.28125" style="9" customWidth="1"/>
    <col min="5" max="5" width="16.140625" style="2" customWidth="1"/>
    <col min="6" max="6" width="15.57421875" style="2" bestFit="1" customWidth="1"/>
    <col min="7" max="7" width="50.57421875" style="7" customWidth="1"/>
    <col min="8" max="8" width="9.140625" style="2" customWidth="1"/>
    <col min="9" max="10" width="11.57421875" style="2" bestFit="1" customWidth="1"/>
    <col min="11" max="11" width="11.8515625" style="2" customWidth="1"/>
    <col min="12" max="12" width="13.00390625" style="2" bestFit="1" customWidth="1"/>
    <col min="13" max="16384" width="9.140625" style="2" customWidth="1"/>
  </cols>
  <sheetData>
    <row r="1" spans="1:2" ht="18">
      <c r="A1" s="1" t="s">
        <v>2</v>
      </c>
      <c r="B1" s="1"/>
    </row>
    <row r="3" spans="1:7" ht="18">
      <c r="A3" s="3" t="s">
        <v>3</v>
      </c>
      <c r="B3" s="3"/>
      <c r="C3" s="4"/>
      <c r="D3" s="10"/>
      <c r="E3" s="4"/>
      <c r="F3" s="4"/>
      <c r="G3" s="8"/>
    </row>
    <row r="4" spans="1:7" ht="18">
      <c r="A4" s="3"/>
      <c r="B4" s="3"/>
      <c r="C4" s="4"/>
      <c r="D4" s="10"/>
      <c r="E4" s="4"/>
      <c r="F4" s="4"/>
      <c r="G4" s="8"/>
    </row>
    <row r="5" spans="1:7" ht="18">
      <c r="A5" s="3"/>
      <c r="B5" s="3"/>
      <c r="C5" s="11">
        <v>2018.19</v>
      </c>
      <c r="D5" s="19" t="s">
        <v>54</v>
      </c>
      <c r="E5" s="4" t="s">
        <v>0</v>
      </c>
      <c r="F5" s="4" t="s">
        <v>1</v>
      </c>
      <c r="G5" s="8"/>
    </row>
    <row r="6" spans="1:7" ht="18">
      <c r="A6" s="4"/>
      <c r="B6" s="4"/>
      <c r="C6" s="10"/>
      <c r="D6" s="10"/>
      <c r="E6" s="4"/>
      <c r="F6" s="5"/>
      <c r="G6" s="8"/>
    </row>
    <row r="7" spans="1:7" ht="18">
      <c r="A7" s="4" t="s">
        <v>29</v>
      </c>
      <c r="B7" s="4" t="s">
        <v>22</v>
      </c>
      <c r="C7" s="10">
        <v>88849</v>
      </c>
      <c r="D7" s="18">
        <f>C13</f>
        <v>107038</v>
      </c>
      <c r="E7" s="6"/>
      <c r="F7" s="5"/>
      <c r="G7" s="8"/>
    </row>
    <row r="8" spans="1:7" ht="18">
      <c r="A8" s="4" t="s">
        <v>4</v>
      </c>
      <c r="B8" s="4" t="s">
        <v>23</v>
      </c>
      <c r="C8" s="10">
        <v>3750</v>
      </c>
      <c r="D8" s="4">
        <v>4412</v>
      </c>
      <c r="E8" s="6">
        <f>D8-C8</f>
        <v>662</v>
      </c>
      <c r="F8" s="5">
        <f>E8/C8*100</f>
        <v>17.653333333333332</v>
      </c>
      <c r="G8" s="8"/>
    </row>
    <row r="9" spans="1:7" ht="18">
      <c r="A9" s="4" t="s">
        <v>5</v>
      </c>
      <c r="B9" s="4" t="s">
        <v>24</v>
      </c>
      <c r="C9" s="10">
        <v>53492</v>
      </c>
      <c r="D9" s="18">
        <f>60066-4412</f>
        <v>55654</v>
      </c>
      <c r="E9" s="6">
        <f>D9-C9</f>
        <v>2162</v>
      </c>
      <c r="F9" s="5">
        <f>E9/C9*100</f>
        <v>4.041725865549989</v>
      </c>
      <c r="G9" s="8"/>
    </row>
    <row r="10" spans="1:7" ht="18">
      <c r="A10" s="4" t="s">
        <v>6</v>
      </c>
      <c r="B10" s="4" t="s">
        <v>25</v>
      </c>
      <c r="C10" s="10">
        <v>13763</v>
      </c>
      <c r="D10" s="5">
        <v>13883.52</v>
      </c>
      <c r="E10" s="6">
        <f>D10-C10</f>
        <v>120.52000000000044</v>
      </c>
      <c r="F10" s="5">
        <f>E10/C10*100</f>
        <v>0.875681174162613</v>
      </c>
      <c r="G10" s="8"/>
    </row>
    <row r="11" spans="1:11" ht="18">
      <c r="A11" s="4" t="s">
        <v>7</v>
      </c>
      <c r="B11" s="4" t="s">
        <v>26</v>
      </c>
      <c r="C11" s="17" t="s">
        <v>33</v>
      </c>
      <c r="D11" s="4"/>
      <c r="E11" s="6"/>
      <c r="F11" s="5"/>
      <c r="G11" s="8"/>
      <c r="K11" s="13"/>
    </row>
    <row r="12" spans="1:7" ht="45.75">
      <c r="A12" s="4" t="s">
        <v>8</v>
      </c>
      <c r="B12" s="4" t="s">
        <v>27</v>
      </c>
      <c r="C12" s="10">
        <v>25290</v>
      </c>
      <c r="D12" s="5">
        <f>31885.01-D10</f>
        <v>18001.489999999998</v>
      </c>
      <c r="E12" s="6">
        <f>D12-C12</f>
        <v>-7288.510000000002</v>
      </c>
      <c r="F12" s="5">
        <f>E12/C12*100</f>
        <v>-28.81973111901938</v>
      </c>
      <c r="G12" s="8" t="s">
        <v>58</v>
      </c>
    </row>
    <row r="13" spans="1:10" ht="18">
      <c r="A13" s="4" t="s">
        <v>9</v>
      </c>
      <c r="B13" s="4" t="s">
        <v>28</v>
      </c>
      <c r="C13" s="10">
        <f>C7+C8+C9-C10-C12</f>
        <v>107038</v>
      </c>
      <c r="D13" s="18">
        <f>D7+D8+D9-D10-D12</f>
        <v>135218.99000000002</v>
      </c>
      <c r="E13" s="6">
        <f>D13-C13</f>
        <v>28180.99000000002</v>
      </c>
      <c r="F13" s="5">
        <f>E13/C13*100</f>
        <v>26.328023692520432</v>
      </c>
      <c r="G13" s="8"/>
      <c r="J13" s="13"/>
    </row>
    <row r="14" spans="1:7" ht="18">
      <c r="A14" s="4" t="s">
        <v>10</v>
      </c>
      <c r="B14" s="4" t="s">
        <v>52</v>
      </c>
      <c r="C14" s="10">
        <v>442652</v>
      </c>
      <c r="D14" s="5">
        <v>442652</v>
      </c>
      <c r="E14" s="6">
        <f>D14-C14</f>
        <v>0</v>
      </c>
      <c r="F14" s="21">
        <f>(E14/C14)*100</f>
        <v>0</v>
      </c>
      <c r="G14" s="8"/>
    </row>
    <row r="15" spans="1:12" ht="18">
      <c r="A15" s="4" t="s">
        <v>11</v>
      </c>
      <c r="B15" s="4" t="s">
        <v>31</v>
      </c>
      <c r="C15" s="10" t="s">
        <v>20</v>
      </c>
      <c r="D15" s="4"/>
      <c r="E15" s="6"/>
      <c r="F15" s="5"/>
      <c r="G15" s="8"/>
      <c r="K15" s="14"/>
      <c r="L15" s="14"/>
    </row>
    <row r="16" spans="11:12" ht="18">
      <c r="K16" s="14"/>
      <c r="L16" s="14"/>
    </row>
    <row r="17" spans="11:12" ht="18">
      <c r="K17" s="14"/>
      <c r="L17" s="14"/>
    </row>
    <row r="18" spans="1:6" ht="18">
      <c r="A18" s="1" t="s">
        <v>55</v>
      </c>
      <c r="C18" s="13"/>
      <c r="D18" s="13"/>
      <c r="E18" s="12"/>
      <c r="F18" s="12"/>
    </row>
    <row r="19" spans="3:8" ht="18.75" thickBot="1">
      <c r="C19" s="9"/>
      <c r="D19" s="2"/>
      <c r="F19" s="7"/>
      <c r="G19" s="2"/>
      <c r="H19" s="13"/>
    </row>
    <row r="20" spans="1:7" ht="18.75" thickBot="1">
      <c r="A20" s="2" t="s">
        <v>57</v>
      </c>
      <c r="C20" s="9"/>
      <c r="D20" s="2"/>
      <c r="F20" s="15"/>
      <c r="G20" s="20"/>
    </row>
    <row r="21" spans="1:11" ht="18">
      <c r="A21" s="2" t="s">
        <v>56</v>
      </c>
      <c r="C21" s="9"/>
      <c r="D21" s="2"/>
      <c r="F21" s="7"/>
      <c r="G21" s="2"/>
      <c r="K21" s="16"/>
    </row>
    <row r="22" spans="3:8" ht="18">
      <c r="C22" s="9"/>
      <c r="D22" s="13"/>
      <c r="F22" s="7"/>
      <c r="G22" s="2"/>
      <c r="H22" s="13"/>
    </row>
    <row r="23" spans="3:7" ht="18">
      <c r="C23" s="9"/>
      <c r="D23" s="2"/>
      <c r="E23" s="12"/>
      <c r="F23" s="7"/>
      <c r="G23" s="2"/>
    </row>
    <row r="24" spans="3:7" ht="18">
      <c r="C24" s="9"/>
      <c r="D24" s="2"/>
      <c r="F24" s="7"/>
      <c r="G24" s="2"/>
    </row>
    <row r="25" spans="3:7" ht="18">
      <c r="C25" s="9"/>
      <c r="D25" s="2"/>
      <c r="F25" s="7"/>
      <c r="G25" s="12"/>
    </row>
    <row r="26" spans="3:7" ht="18">
      <c r="C26" s="9"/>
      <c r="D26" s="2"/>
      <c r="F26" s="7"/>
      <c r="G26" s="2"/>
    </row>
    <row r="27" spans="3:7" ht="18">
      <c r="C27" s="9"/>
      <c r="D27" s="2"/>
      <c r="F27" s="7"/>
      <c r="G27" s="2"/>
    </row>
    <row r="28" spans="3:7" ht="18">
      <c r="C28" s="9"/>
      <c r="D28" s="2"/>
      <c r="F28" s="7"/>
      <c r="G28" s="2"/>
    </row>
    <row r="29" spans="3:7" ht="18">
      <c r="C29" s="9"/>
      <c r="D29" s="2"/>
      <c r="F29" s="7"/>
      <c r="G29" s="2"/>
    </row>
    <row r="30" spans="3:7" ht="18">
      <c r="C30" s="9"/>
      <c r="D30" s="2"/>
      <c r="F30" s="7"/>
      <c r="G30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25.421875" style="2" customWidth="1"/>
    <col min="3" max="3" width="14.57421875" style="2" bestFit="1" customWidth="1"/>
    <col min="4" max="4" width="18.28125" style="9" customWidth="1"/>
    <col min="5" max="5" width="16.140625" style="2" customWidth="1"/>
    <col min="6" max="6" width="15.57421875" style="2" bestFit="1" customWidth="1"/>
    <col min="7" max="7" width="50.57421875" style="7" customWidth="1"/>
    <col min="8" max="8" width="9.140625" style="2" customWidth="1"/>
    <col min="9" max="10" width="11.57421875" style="2" bestFit="1" customWidth="1"/>
    <col min="11" max="11" width="11.8515625" style="2" customWidth="1"/>
    <col min="12" max="12" width="13.00390625" style="2" bestFit="1" customWidth="1"/>
    <col min="13" max="16384" width="9.140625" style="2" customWidth="1"/>
  </cols>
  <sheetData>
    <row r="1" spans="1:2" ht="18">
      <c r="A1" s="1" t="s">
        <v>2</v>
      </c>
      <c r="B1" s="1"/>
    </row>
    <row r="3" spans="1:7" ht="18">
      <c r="A3" s="3" t="s">
        <v>3</v>
      </c>
      <c r="B3" s="3"/>
      <c r="C3" s="4"/>
      <c r="D3" s="10"/>
      <c r="E3" s="4"/>
      <c r="F3" s="4"/>
      <c r="G3" s="8"/>
    </row>
    <row r="4" spans="1:7" ht="18">
      <c r="A4" s="3"/>
      <c r="B4" s="3"/>
      <c r="C4" s="4"/>
      <c r="D4" s="10"/>
      <c r="E4" s="4"/>
      <c r="F4" s="4"/>
      <c r="G4" s="8"/>
    </row>
    <row r="5" spans="1:7" ht="18">
      <c r="A5" s="3"/>
      <c r="B5" s="3"/>
      <c r="C5" s="11">
        <v>2017.18</v>
      </c>
      <c r="D5" s="11">
        <v>2018.19</v>
      </c>
      <c r="E5" s="4" t="s">
        <v>0</v>
      </c>
      <c r="F5" s="4" t="s">
        <v>1</v>
      </c>
      <c r="G5" s="8"/>
    </row>
    <row r="6" spans="1:7" ht="18">
      <c r="A6" s="4"/>
      <c r="B6" s="4"/>
      <c r="C6" s="10"/>
      <c r="D6" s="10"/>
      <c r="E6" s="4"/>
      <c r="F6" s="5"/>
      <c r="G6" s="8"/>
    </row>
    <row r="7" spans="1:7" ht="18">
      <c r="A7" s="4" t="s">
        <v>29</v>
      </c>
      <c r="B7" s="4" t="s">
        <v>22</v>
      </c>
      <c r="C7" s="10">
        <f>37199.2+31739.44</f>
        <v>68938.64</v>
      </c>
      <c r="D7" s="18">
        <f>C13</f>
        <v>88849.09</v>
      </c>
      <c r="E7" s="6"/>
      <c r="F7" s="5"/>
      <c r="G7" s="8"/>
    </row>
    <row r="8" spans="1:7" ht="18">
      <c r="A8" s="4" t="s">
        <v>4</v>
      </c>
      <c r="B8" s="4" t="s">
        <v>23</v>
      </c>
      <c r="C8" s="10">
        <v>3750</v>
      </c>
      <c r="D8" s="4">
        <v>3750</v>
      </c>
      <c r="E8" s="6">
        <f>D8-C8</f>
        <v>0</v>
      </c>
      <c r="F8" s="5">
        <f>E8/C8*100</f>
        <v>0</v>
      </c>
      <c r="G8" s="8"/>
    </row>
    <row r="9" spans="1:7" ht="34.5">
      <c r="A9" s="4" t="s">
        <v>5</v>
      </c>
      <c r="B9" s="4" t="s">
        <v>24</v>
      </c>
      <c r="C9" s="10">
        <f>48595.65+54874.89-C8-28000-6450-3750</f>
        <v>61520.54000000001</v>
      </c>
      <c r="D9" s="18">
        <v>53491.97</v>
      </c>
      <c r="E9" s="6">
        <f aca="true" t="shared" si="0" ref="E9:E14">D9-C9</f>
        <v>-8028.570000000007</v>
      </c>
      <c r="F9" s="5">
        <f aca="true" t="shared" si="1" ref="F9:F14">E9/C9*100</f>
        <v>-13.05022680230051</v>
      </c>
      <c r="G9" s="8" t="s">
        <v>53</v>
      </c>
    </row>
    <row r="10" spans="1:7" ht="18">
      <c r="A10" s="4" t="s">
        <v>6</v>
      </c>
      <c r="B10" s="4" t="s">
        <v>25</v>
      </c>
      <c r="C10" s="10">
        <v>13440</v>
      </c>
      <c r="D10" s="5">
        <f>'[2]Payments 18.19'!$G$126+'[1]2018.19 payments'!$G$118</f>
        <v>13762.769999999999</v>
      </c>
      <c r="E10" s="6">
        <f t="shared" si="0"/>
        <v>322.7699999999986</v>
      </c>
      <c r="F10" s="5">
        <f t="shared" si="1"/>
        <v>2.4015624999999896</v>
      </c>
      <c r="G10" s="8"/>
    </row>
    <row r="11" spans="1:11" ht="18">
      <c r="A11" s="4" t="s">
        <v>7</v>
      </c>
      <c r="B11" s="4" t="s">
        <v>26</v>
      </c>
      <c r="C11" s="17" t="s">
        <v>33</v>
      </c>
      <c r="D11" s="4"/>
      <c r="E11" s="6"/>
      <c r="F11" s="5"/>
      <c r="G11" s="8"/>
      <c r="K11" s="13"/>
    </row>
    <row r="12" spans="1:7" ht="18">
      <c r="A12" s="4" t="s">
        <v>8</v>
      </c>
      <c r="B12" s="4" t="s">
        <v>27</v>
      </c>
      <c r="C12" s="10">
        <f>63400.66+20159.43-C10-28000-6450-3750</f>
        <v>31920.089999999997</v>
      </c>
      <c r="D12" s="5">
        <v>25290.2</v>
      </c>
      <c r="E12" s="6">
        <f t="shared" si="0"/>
        <v>-6629.889999999996</v>
      </c>
      <c r="F12" s="5">
        <f t="shared" si="1"/>
        <v>-20.770273517399218</v>
      </c>
      <c r="G12" s="8" t="s">
        <v>49</v>
      </c>
    </row>
    <row r="13" spans="1:10" ht="18">
      <c r="A13" s="4" t="s">
        <v>9</v>
      </c>
      <c r="B13" s="4" t="s">
        <v>28</v>
      </c>
      <c r="C13" s="10">
        <f>C7+C8+C9-C10-C12</f>
        <v>88849.09</v>
      </c>
      <c r="D13" s="18">
        <f>D7+D8+D9-D10-D12</f>
        <v>107038.09000000001</v>
      </c>
      <c r="E13" s="6">
        <f t="shared" si="0"/>
        <v>18189.000000000015</v>
      </c>
      <c r="F13" s="5">
        <f t="shared" si="1"/>
        <v>20.47179098851774</v>
      </c>
      <c r="G13" s="8"/>
      <c r="J13" s="13"/>
    </row>
    <row r="14" spans="1:7" ht="18">
      <c r="A14" s="4" t="s">
        <v>10</v>
      </c>
      <c r="B14" s="4" t="s">
        <v>52</v>
      </c>
      <c r="C14" s="10">
        <v>442452</v>
      </c>
      <c r="D14" s="4">
        <v>442652</v>
      </c>
      <c r="E14" s="6">
        <f t="shared" si="0"/>
        <v>200</v>
      </c>
      <c r="F14" s="5">
        <f t="shared" si="1"/>
        <v>0.04520264345058899</v>
      </c>
      <c r="G14" s="8"/>
    </row>
    <row r="15" spans="1:12" ht="18">
      <c r="A15" s="4" t="s">
        <v>11</v>
      </c>
      <c r="B15" s="4" t="s">
        <v>31</v>
      </c>
      <c r="C15" s="10" t="s">
        <v>20</v>
      </c>
      <c r="D15" s="4"/>
      <c r="E15" s="6"/>
      <c r="F15" s="5"/>
      <c r="G15" s="8"/>
      <c r="K15" s="14"/>
      <c r="L15" s="14"/>
    </row>
    <row r="16" spans="11:12" ht="18">
      <c r="K16" s="14"/>
      <c r="L16" s="14"/>
    </row>
    <row r="17" spans="11:12" ht="18">
      <c r="K17" s="14"/>
      <c r="L17" s="14"/>
    </row>
    <row r="18" spans="1:6" ht="18">
      <c r="A18" s="1" t="s">
        <v>51</v>
      </c>
      <c r="C18" s="13"/>
      <c r="D18" s="13"/>
      <c r="E18" s="12"/>
      <c r="F18" s="12"/>
    </row>
    <row r="19" spans="3:8" ht="18">
      <c r="C19" s="9"/>
      <c r="D19" s="2"/>
      <c r="F19" s="7"/>
      <c r="G19" s="2"/>
      <c r="H19" s="13"/>
    </row>
    <row r="20" spans="1:7" ht="18">
      <c r="A20" s="2" t="s">
        <v>45</v>
      </c>
      <c r="C20" s="9"/>
      <c r="D20" s="2"/>
      <c r="F20" s="15"/>
      <c r="G20" s="2"/>
    </row>
    <row r="21" spans="1:11" ht="18">
      <c r="A21" s="2" t="s">
        <v>50</v>
      </c>
      <c r="C21" s="9"/>
      <c r="D21" s="2"/>
      <c r="F21" s="7"/>
      <c r="G21" s="2"/>
      <c r="K21" s="16"/>
    </row>
    <row r="22" spans="3:8" ht="18">
      <c r="C22" s="9"/>
      <c r="D22" s="13"/>
      <c r="F22" s="7"/>
      <c r="G22" s="2"/>
      <c r="H22" s="13"/>
    </row>
    <row r="23" spans="3:7" ht="18">
      <c r="C23" s="9"/>
      <c r="D23" s="2"/>
      <c r="E23" s="12"/>
      <c r="F23" s="7"/>
      <c r="G23" s="2"/>
    </row>
    <row r="24" spans="3:7" ht="18">
      <c r="C24" s="9"/>
      <c r="D24" s="2"/>
      <c r="F24" s="7"/>
      <c r="G24" s="2"/>
    </row>
    <row r="25" spans="3:7" ht="18">
      <c r="C25" s="9"/>
      <c r="D25" s="2"/>
      <c r="F25" s="7"/>
      <c r="G25" s="2"/>
    </row>
    <row r="26" spans="3:7" ht="18">
      <c r="C26" s="9"/>
      <c r="D26" s="2"/>
      <c r="F26" s="7"/>
      <c r="G26" s="2"/>
    </row>
    <row r="27" spans="3:7" ht="18">
      <c r="C27" s="9"/>
      <c r="D27" s="2"/>
      <c r="F27" s="7"/>
      <c r="G27" s="2"/>
    </row>
    <row r="28" spans="3:7" ht="18">
      <c r="C28" s="9"/>
      <c r="D28" s="2"/>
      <c r="F28" s="7"/>
      <c r="G28" s="2"/>
    </row>
    <row r="29" spans="3:7" ht="18">
      <c r="C29" s="9"/>
      <c r="D29" s="2"/>
      <c r="F29" s="7"/>
      <c r="G29" s="2"/>
    </row>
    <row r="30" spans="3:7" ht="18">
      <c r="C30" s="9"/>
      <c r="D30" s="2"/>
      <c r="F30" s="7"/>
      <c r="G30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25.421875" style="2" customWidth="1"/>
    <col min="3" max="3" width="14.57421875" style="2" bestFit="1" customWidth="1"/>
    <col min="4" max="4" width="15.421875" style="9" bestFit="1" customWidth="1"/>
    <col min="5" max="5" width="16.140625" style="2" customWidth="1"/>
    <col min="6" max="6" width="15.57421875" style="2" bestFit="1" customWidth="1"/>
    <col min="7" max="7" width="50.57421875" style="7" customWidth="1"/>
    <col min="8" max="8" width="9.140625" style="2" customWidth="1"/>
    <col min="9" max="10" width="11.57421875" style="2" bestFit="1" customWidth="1"/>
    <col min="11" max="11" width="11.8515625" style="2" customWidth="1"/>
    <col min="12" max="12" width="13.00390625" style="2" bestFit="1" customWidth="1"/>
    <col min="13" max="16384" width="9.140625" style="2" customWidth="1"/>
  </cols>
  <sheetData>
    <row r="1" spans="1:2" ht="18">
      <c r="A1" s="1" t="s">
        <v>2</v>
      </c>
      <c r="B1" s="1"/>
    </row>
    <row r="3" spans="1:7" ht="18">
      <c r="A3" s="3" t="s">
        <v>3</v>
      </c>
      <c r="B3" s="3"/>
      <c r="C3" s="4"/>
      <c r="D3" s="10"/>
      <c r="E3" s="4"/>
      <c r="F3" s="4"/>
      <c r="G3" s="8"/>
    </row>
    <row r="4" spans="1:7" ht="18">
      <c r="A4" s="3"/>
      <c r="B4" s="3"/>
      <c r="C4" s="4"/>
      <c r="D4" s="10"/>
      <c r="E4" s="4"/>
      <c r="F4" s="4"/>
      <c r="G4" s="8"/>
    </row>
    <row r="5" spans="1:7" ht="18">
      <c r="A5" s="3"/>
      <c r="B5" s="3"/>
      <c r="C5" s="11">
        <v>2016.17</v>
      </c>
      <c r="D5" s="11">
        <v>2017.18</v>
      </c>
      <c r="E5" s="4" t="s">
        <v>0</v>
      </c>
      <c r="F5" s="4" t="s">
        <v>1</v>
      </c>
      <c r="G5" s="8"/>
    </row>
    <row r="6" spans="1:7" ht="18">
      <c r="A6" s="4"/>
      <c r="B6" s="4"/>
      <c r="C6" s="10"/>
      <c r="D6" s="10"/>
      <c r="E6" s="4"/>
      <c r="F6" s="5"/>
      <c r="G6" s="8"/>
    </row>
    <row r="7" spans="1:7" ht="18">
      <c r="A7" s="4" t="s">
        <v>29</v>
      </c>
      <c r="B7" s="4" t="s">
        <v>22</v>
      </c>
      <c r="C7" s="10">
        <v>49517</v>
      </c>
      <c r="D7" s="10">
        <f>37199.2+31739.44</f>
        <v>68938.64</v>
      </c>
      <c r="E7" s="6">
        <f>D7-C7</f>
        <v>19421.64</v>
      </c>
      <c r="F7" s="5">
        <f>E7/D7*100</f>
        <v>28.172357331099075</v>
      </c>
      <c r="G7" s="8"/>
    </row>
    <row r="8" spans="1:7" ht="18">
      <c r="A8" s="4" t="s">
        <v>4</v>
      </c>
      <c r="B8" s="4" t="s">
        <v>23</v>
      </c>
      <c r="C8" s="10">
        <v>3750</v>
      </c>
      <c r="D8" s="10">
        <v>3750</v>
      </c>
      <c r="E8" s="6">
        <f>D8-C8</f>
        <v>0</v>
      </c>
      <c r="F8" s="5">
        <f>E8/D8*100</f>
        <v>0</v>
      </c>
      <c r="G8" s="8"/>
    </row>
    <row r="9" spans="1:7" ht="18">
      <c r="A9" s="4" t="s">
        <v>5</v>
      </c>
      <c r="B9" s="4" t="s">
        <v>24</v>
      </c>
      <c r="C9" s="10">
        <v>55700</v>
      </c>
      <c r="D9" s="10">
        <f>48595.65+54874.89-D8-28000-6450-3750</f>
        <v>61520.54000000001</v>
      </c>
      <c r="E9" s="6">
        <f>D9-C9</f>
        <v>5820.540000000008</v>
      </c>
      <c r="F9" s="5">
        <f>E9/D9*100</f>
        <v>9.461132818405051</v>
      </c>
      <c r="G9" s="8" t="s">
        <v>43</v>
      </c>
    </row>
    <row r="10" spans="1:7" ht="18">
      <c r="A10" s="4" t="s">
        <v>6</v>
      </c>
      <c r="B10" s="4" t="s">
        <v>25</v>
      </c>
      <c r="C10" s="10">
        <v>12817</v>
      </c>
      <c r="D10" s="10">
        <v>13440</v>
      </c>
      <c r="E10" s="6">
        <f>D10-C10</f>
        <v>623</v>
      </c>
      <c r="F10" s="5">
        <f>E10/D10*100</f>
        <v>4.635416666666667</v>
      </c>
      <c r="G10" s="8" t="s">
        <v>42</v>
      </c>
    </row>
    <row r="11" spans="1:11" ht="18">
      <c r="A11" s="4" t="s">
        <v>7</v>
      </c>
      <c r="B11" s="4" t="s">
        <v>26</v>
      </c>
      <c r="C11" s="10" t="s">
        <v>33</v>
      </c>
      <c r="D11" s="17" t="s">
        <v>33</v>
      </c>
      <c r="E11" s="6"/>
      <c r="F11" s="5"/>
      <c r="G11" s="8"/>
      <c r="K11" s="13"/>
    </row>
    <row r="12" spans="1:7" ht="18">
      <c r="A12" s="4" t="s">
        <v>8</v>
      </c>
      <c r="B12" s="4" t="s">
        <v>27</v>
      </c>
      <c r="C12" s="10">
        <v>27211</v>
      </c>
      <c r="D12" s="10">
        <f>63400.66+20159.43-D10-28000-6450-3750</f>
        <v>31920.089999999997</v>
      </c>
      <c r="E12" s="6">
        <f>D12-C12</f>
        <v>4709.0899999999965</v>
      </c>
      <c r="F12" s="5">
        <f>E12/D12*100</f>
        <v>14.752746624461263</v>
      </c>
      <c r="G12" s="8" t="s">
        <v>47</v>
      </c>
    </row>
    <row r="13" spans="1:10" ht="18">
      <c r="A13" s="4" t="s">
        <v>9</v>
      </c>
      <c r="B13" s="4" t="s">
        <v>28</v>
      </c>
      <c r="C13" s="10">
        <v>68939</v>
      </c>
      <c r="D13" s="10">
        <f>D7+D8+D9-D10-D12</f>
        <v>88849.09</v>
      </c>
      <c r="E13" s="6">
        <f>D13-C13</f>
        <v>19910.089999999997</v>
      </c>
      <c r="F13" s="5">
        <f>E13/D13*100</f>
        <v>22.40888454794528</v>
      </c>
      <c r="G13" s="8"/>
      <c r="J13" s="13"/>
    </row>
    <row r="14" spans="1:7" ht="18">
      <c r="A14" s="4" t="s">
        <v>10</v>
      </c>
      <c r="B14" s="4" t="s">
        <v>30</v>
      </c>
      <c r="C14" s="10">
        <v>434795</v>
      </c>
      <c r="D14" s="10">
        <v>442452</v>
      </c>
      <c r="E14" s="6">
        <f>D14-C14</f>
        <v>7657</v>
      </c>
      <c r="F14" s="5">
        <f>E14/D14*100</f>
        <v>1.7305832045057996</v>
      </c>
      <c r="G14" s="8" t="s">
        <v>41</v>
      </c>
    </row>
    <row r="15" spans="1:12" ht="18">
      <c r="A15" s="4" t="s">
        <v>11</v>
      </c>
      <c r="B15" s="4" t="s">
        <v>31</v>
      </c>
      <c r="C15" s="10" t="s">
        <v>20</v>
      </c>
      <c r="D15" s="10" t="s">
        <v>20</v>
      </c>
      <c r="E15" s="6"/>
      <c r="F15" s="5"/>
      <c r="G15" s="8"/>
      <c r="K15" s="14"/>
      <c r="L15" s="14"/>
    </row>
    <row r="16" spans="11:12" ht="18">
      <c r="K16" s="14"/>
      <c r="L16" s="14"/>
    </row>
    <row r="17" spans="11:12" ht="18">
      <c r="K17" s="14"/>
      <c r="L17" s="14"/>
    </row>
    <row r="18" spans="1:6" ht="18">
      <c r="A18" s="1" t="s">
        <v>48</v>
      </c>
      <c r="C18" s="13"/>
      <c r="D18" s="13"/>
      <c r="E18" s="12"/>
      <c r="F18" s="12"/>
    </row>
    <row r="19" spans="1:8" ht="18">
      <c r="A19" s="2" t="s">
        <v>44</v>
      </c>
      <c r="C19" s="9"/>
      <c r="D19" s="2"/>
      <c r="F19" s="7"/>
      <c r="G19" s="2"/>
      <c r="H19" s="13"/>
    </row>
    <row r="20" spans="1:7" ht="18">
      <c r="A20" s="2" t="s">
        <v>45</v>
      </c>
      <c r="C20" s="9"/>
      <c r="D20" s="2"/>
      <c r="F20" s="15"/>
      <c r="G20" s="2"/>
    </row>
    <row r="21" spans="1:11" ht="18">
      <c r="A21" s="2" t="s">
        <v>46</v>
      </c>
      <c r="C21" s="9"/>
      <c r="D21" s="2"/>
      <c r="F21" s="7"/>
      <c r="G21" s="2"/>
      <c r="K21" s="16"/>
    </row>
    <row r="22" spans="3:8" ht="18">
      <c r="C22" s="9"/>
      <c r="D22" s="2"/>
      <c r="F22" s="7"/>
      <c r="G22" s="2"/>
      <c r="H22" s="13"/>
    </row>
    <row r="23" spans="3:7" ht="18">
      <c r="C23" s="9"/>
      <c r="D23" s="2"/>
      <c r="E23" s="12"/>
      <c r="F23" s="7"/>
      <c r="G23" s="2"/>
    </row>
    <row r="24" spans="3:7" ht="18">
      <c r="C24" s="9"/>
      <c r="D24" s="2"/>
      <c r="F24" s="7"/>
      <c r="G24" s="2"/>
    </row>
    <row r="25" spans="3:7" ht="18">
      <c r="C25" s="9"/>
      <c r="D25" s="2"/>
      <c r="F25" s="7"/>
      <c r="G25" s="2"/>
    </row>
    <row r="26" spans="3:7" ht="18">
      <c r="C26" s="9"/>
      <c r="D26" s="2"/>
      <c r="F26" s="7"/>
      <c r="G26" s="2"/>
    </row>
    <row r="27" spans="3:7" ht="18">
      <c r="C27" s="9"/>
      <c r="D27" s="2"/>
      <c r="F27" s="7"/>
      <c r="G27" s="2"/>
    </row>
    <row r="28" spans="3:7" ht="18">
      <c r="C28" s="9"/>
      <c r="D28" s="2"/>
      <c r="F28" s="7"/>
      <c r="G28" s="2"/>
    </row>
    <row r="29" spans="3:7" ht="18">
      <c r="C29" s="9"/>
      <c r="D29" s="2"/>
      <c r="F29" s="7"/>
      <c r="G29" s="2"/>
    </row>
    <row r="30" spans="3:7" ht="18">
      <c r="C30" s="9"/>
      <c r="D30" s="2"/>
      <c r="F30" s="7"/>
      <c r="G30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25.421875" style="2" customWidth="1"/>
    <col min="3" max="3" width="14.57421875" style="2" bestFit="1" customWidth="1"/>
    <col min="4" max="4" width="15.421875" style="9" bestFit="1" customWidth="1"/>
    <col min="5" max="5" width="16.140625" style="2" customWidth="1"/>
    <col min="6" max="6" width="15.57421875" style="2" bestFit="1" customWidth="1"/>
    <col min="7" max="7" width="50.57421875" style="7" customWidth="1"/>
    <col min="8" max="8" width="9.140625" style="2" customWidth="1"/>
    <col min="9" max="10" width="11.57421875" style="2" bestFit="1" customWidth="1"/>
    <col min="11" max="11" width="11.8515625" style="2" customWidth="1"/>
    <col min="12" max="12" width="13.00390625" style="2" bestFit="1" customWidth="1"/>
    <col min="13" max="16384" width="9.140625" style="2" customWidth="1"/>
  </cols>
  <sheetData>
    <row r="1" spans="1:2" ht="18">
      <c r="A1" s="1" t="s">
        <v>2</v>
      </c>
      <c r="B1" s="1"/>
    </row>
    <row r="3" spans="1:7" ht="18">
      <c r="A3" s="3" t="s">
        <v>3</v>
      </c>
      <c r="B3" s="3"/>
      <c r="C3" s="4"/>
      <c r="D3" s="10"/>
      <c r="E3" s="4"/>
      <c r="F3" s="4"/>
      <c r="G3" s="8"/>
    </row>
    <row r="4" spans="1:7" ht="18">
      <c r="A4" s="3"/>
      <c r="B4" s="3"/>
      <c r="C4" s="4"/>
      <c r="D4" s="10"/>
      <c r="E4" s="4"/>
      <c r="F4" s="4"/>
      <c r="G4" s="8"/>
    </row>
    <row r="5" spans="1:7" ht="18">
      <c r="A5" s="3"/>
      <c r="B5" s="3"/>
      <c r="C5" s="11">
        <v>2015.16</v>
      </c>
      <c r="D5" s="11">
        <v>2016.17</v>
      </c>
      <c r="E5" s="4" t="s">
        <v>0</v>
      </c>
      <c r="F5" s="4" t="s">
        <v>1</v>
      </c>
      <c r="G5" s="8"/>
    </row>
    <row r="6" spans="1:7" ht="18">
      <c r="A6" s="4"/>
      <c r="B6" s="4"/>
      <c r="C6" s="10"/>
      <c r="D6" s="10"/>
      <c r="E6" s="4"/>
      <c r="F6" s="5"/>
      <c r="G6" s="8"/>
    </row>
    <row r="7" spans="1:7" ht="18">
      <c r="A7" s="4" t="s">
        <v>29</v>
      </c>
      <c r="B7" s="4" t="s">
        <v>22</v>
      </c>
      <c r="C7" s="10">
        <v>77778</v>
      </c>
      <c r="D7" s="10">
        <v>49517</v>
      </c>
      <c r="E7" s="6"/>
      <c r="F7" s="5">
        <f>E7/D7*100</f>
        <v>0</v>
      </c>
      <c r="G7" s="8"/>
    </row>
    <row r="8" spans="1:7" ht="45.75">
      <c r="A8" s="4" t="s">
        <v>4</v>
      </c>
      <c r="B8" s="4" t="s">
        <v>23</v>
      </c>
      <c r="C8" s="10">
        <v>0</v>
      </c>
      <c r="D8" s="10">
        <v>3750</v>
      </c>
      <c r="E8" s="6">
        <f>D8-C8</f>
        <v>3750</v>
      </c>
      <c r="F8" s="5"/>
      <c r="G8" s="8" t="s">
        <v>38</v>
      </c>
    </row>
    <row r="9" spans="1:7" ht="45.75">
      <c r="A9" s="4" t="s">
        <v>5</v>
      </c>
      <c r="B9" s="4" t="s">
        <v>24</v>
      </c>
      <c r="C9" s="10">
        <v>58611</v>
      </c>
      <c r="D9" s="10">
        <v>55700</v>
      </c>
      <c r="E9" s="6">
        <f aca="true" t="shared" si="0" ref="E9:E14">D9-C9</f>
        <v>-2911</v>
      </c>
      <c r="F9" s="5">
        <f>E9/D9*100</f>
        <v>-5.226211849192101</v>
      </c>
      <c r="G9" s="8" t="s">
        <v>39</v>
      </c>
    </row>
    <row r="10" spans="1:7" ht="23.25">
      <c r="A10" s="4" t="s">
        <v>6</v>
      </c>
      <c r="B10" s="4" t="s">
        <v>25</v>
      </c>
      <c r="C10" s="10">
        <v>10018</v>
      </c>
      <c r="D10" s="10">
        <v>12817</v>
      </c>
      <c r="E10" s="6">
        <f t="shared" si="0"/>
        <v>2799</v>
      </c>
      <c r="F10" s="5">
        <f>E10/D10*100</f>
        <v>21.838183662323477</v>
      </c>
      <c r="G10" s="8" t="s">
        <v>37</v>
      </c>
    </row>
    <row r="11" spans="1:11" ht="18">
      <c r="A11" s="4" t="s">
        <v>7</v>
      </c>
      <c r="B11" s="4" t="s">
        <v>26</v>
      </c>
      <c r="C11" s="10">
        <v>0</v>
      </c>
      <c r="D11" s="17" t="s">
        <v>33</v>
      </c>
      <c r="E11" s="6"/>
      <c r="F11" s="5"/>
      <c r="G11" s="8"/>
      <c r="K11" s="13"/>
    </row>
    <row r="12" spans="1:7" ht="57">
      <c r="A12" s="4" t="s">
        <v>8</v>
      </c>
      <c r="B12" s="4" t="s">
        <v>27</v>
      </c>
      <c r="C12" s="10">
        <v>76854</v>
      </c>
      <c r="D12" s="10">
        <v>27211</v>
      </c>
      <c r="E12" s="6">
        <f t="shared" si="0"/>
        <v>-49643</v>
      </c>
      <c r="F12" s="5">
        <f>E12/D12*100</f>
        <v>-182.43724964168902</v>
      </c>
      <c r="G12" s="8" t="s">
        <v>40</v>
      </c>
    </row>
    <row r="13" spans="1:10" ht="18">
      <c r="A13" s="4" t="s">
        <v>9</v>
      </c>
      <c r="B13" s="4" t="s">
        <v>28</v>
      </c>
      <c r="C13" s="10">
        <v>49517</v>
      </c>
      <c r="D13" s="10">
        <v>68939</v>
      </c>
      <c r="E13" s="6">
        <f t="shared" si="0"/>
        <v>19422</v>
      </c>
      <c r="F13" s="5">
        <f>E13/D13*100</f>
        <v>28.172732415613805</v>
      </c>
      <c r="G13" s="8"/>
      <c r="J13" s="13"/>
    </row>
    <row r="14" spans="1:7" ht="18">
      <c r="A14" s="4" t="s">
        <v>10</v>
      </c>
      <c r="B14" s="4" t="s">
        <v>30</v>
      </c>
      <c r="C14" s="10">
        <v>422507</v>
      </c>
      <c r="D14" s="10">
        <v>422507</v>
      </c>
      <c r="E14" s="6">
        <f t="shared" si="0"/>
        <v>0</v>
      </c>
      <c r="F14" s="5">
        <f>E14/D14*100</f>
        <v>0</v>
      </c>
      <c r="G14" s="8"/>
    </row>
    <row r="15" spans="1:12" ht="18">
      <c r="A15" s="4" t="s">
        <v>11</v>
      </c>
      <c r="B15" s="4" t="s">
        <v>31</v>
      </c>
      <c r="C15" s="10" t="s">
        <v>20</v>
      </c>
      <c r="D15" s="10" t="s">
        <v>20</v>
      </c>
      <c r="E15" s="6"/>
      <c r="F15" s="5"/>
      <c r="G15" s="8"/>
      <c r="K15" s="14"/>
      <c r="L15" s="14"/>
    </row>
    <row r="16" spans="11:12" ht="18">
      <c r="K16" s="14"/>
      <c r="L16" s="14"/>
    </row>
    <row r="17" spans="11:12" ht="18">
      <c r="K17" s="14"/>
      <c r="L17" s="14"/>
    </row>
    <row r="18" spans="3:6" ht="18">
      <c r="C18" s="13"/>
      <c r="D18" s="13"/>
      <c r="E18" s="12"/>
      <c r="F18" s="12"/>
    </row>
    <row r="19" spans="3:8" ht="18">
      <c r="C19" s="9"/>
      <c r="D19" s="2"/>
      <c r="F19" s="7"/>
      <c r="G19" s="2"/>
      <c r="H19" s="13"/>
    </row>
    <row r="20" spans="3:7" ht="18">
      <c r="C20" s="9"/>
      <c r="D20" s="2"/>
      <c r="F20" s="15"/>
      <c r="G20" s="2"/>
    </row>
    <row r="21" spans="3:11" ht="18">
      <c r="C21" s="9"/>
      <c r="D21" s="2"/>
      <c r="F21" s="7"/>
      <c r="G21" s="2"/>
      <c r="K21" s="16"/>
    </row>
    <row r="22" spans="3:8" ht="18">
      <c r="C22" s="9"/>
      <c r="D22" s="2"/>
      <c r="F22" s="7"/>
      <c r="G22" s="2"/>
      <c r="H22" s="13"/>
    </row>
    <row r="23" spans="3:7" ht="18">
      <c r="C23" s="9"/>
      <c r="D23" s="2"/>
      <c r="E23" s="12"/>
      <c r="F23" s="7"/>
      <c r="G23" s="2"/>
    </row>
    <row r="24" spans="3:7" ht="18">
      <c r="C24" s="9"/>
      <c r="D24" s="2"/>
      <c r="F24" s="7"/>
      <c r="G24" s="2"/>
    </row>
    <row r="25" spans="3:7" ht="18">
      <c r="C25" s="9"/>
      <c r="D25" s="2"/>
      <c r="F25" s="7"/>
      <c r="G25" s="2"/>
    </row>
    <row r="26" spans="3:7" ht="18">
      <c r="C26" s="9"/>
      <c r="D26" s="2"/>
      <c r="F26" s="7"/>
      <c r="G26" s="2"/>
    </row>
    <row r="27" spans="3:7" ht="18">
      <c r="C27" s="9"/>
      <c r="D27" s="2"/>
      <c r="F27" s="7"/>
      <c r="G27" s="2"/>
    </row>
    <row r="28" spans="3:7" ht="18">
      <c r="C28" s="9"/>
      <c r="D28" s="2"/>
      <c r="F28" s="7"/>
      <c r="G28" s="2"/>
    </row>
    <row r="29" spans="3:7" ht="18">
      <c r="C29" s="9"/>
      <c r="D29" s="2"/>
      <c r="F29" s="7"/>
      <c r="G29" s="2"/>
    </row>
    <row r="30" spans="3:7" ht="18">
      <c r="C30" s="9"/>
      <c r="D30" s="2"/>
      <c r="F30" s="7"/>
      <c r="G30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25.421875" style="2" customWidth="1"/>
    <col min="3" max="3" width="14.57421875" style="2" bestFit="1" customWidth="1"/>
    <col min="4" max="4" width="15.421875" style="9" bestFit="1" customWidth="1"/>
    <col min="5" max="5" width="16.140625" style="2" customWidth="1"/>
    <col min="6" max="6" width="15.57421875" style="2" bestFit="1" customWidth="1"/>
    <col min="7" max="7" width="50.57421875" style="7" customWidth="1"/>
    <col min="8" max="8" width="9.140625" style="2" customWidth="1"/>
    <col min="9" max="10" width="11.57421875" style="2" bestFit="1" customWidth="1"/>
    <col min="11" max="11" width="11.8515625" style="2" customWidth="1"/>
    <col min="12" max="12" width="13.00390625" style="2" bestFit="1" customWidth="1"/>
    <col min="13" max="16384" width="9.140625" style="2" customWidth="1"/>
  </cols>
  <sheetData>
    <row r="1" spans="1:2" ht="18">
      <c r="A1" s="1" t="s">
        <v>2</v>
      </c>
      <c r="B1" s="1"/>
    </row>
    <row r="3" spans="1:7" ht="18">
      <c r="A3" s="3" t="s">
        <v>3</v>
      </c>
      <c r="B3" s="3"/>
      <c r="C3" s="4"/>
      <c r="D3" s="10"/>
      <c r="E3" s="4"/>
      <c r="F3" s="4"/>
      <c r="G3" s="8"/>
    </row>
    <row r="4" spans="1:7" ht="18">
      <c r="A4" s="3"/>
      <c r="B4" s="3"/>
      <c r="C4" s="4"/>
      <c r="D4" s="10"/>
      <c r="E4" s="4"/>
      <c r="F4" s="4"/>
      <c r="G4" s="8"/>
    </row>
    <row r="5" spans="1:7" ht="18">
      <c r="A5" s="3"/>
      <c r="B5" s="3"/>
      <c r="C5" s="11" t="s">
        <v>18</v>
      </c>
      <c r="D5" s="11" t="s">
        <v>21</v>
      </c>
      <c r="E5" s="4" t="s">
        <v>0</v>
      </c>
      <c r="F5" s="4" t="s">
        <v>1</v>
      </c>
      <c r="G5" s="8"/>
    </row>
    <row r="6" spans="1:7" ht="18">
      <c r="A6" s="4"/>
      <c r="B6" s="4"/>
      <c r="C6" s="10"/>
      <c r="D6" s="10"/>
      <c r="E6" s="4"/>
      <c r="F6" s="5"/>
      <c r="G6" s="8"/>
    </row>
    <row r="7" spans="1:7" ht="18">
      <c r="A7" s="4" t="s">
        <v>29</v>
      </c>
      <c r="B7" s="4" t="s">
        <v>22</v>
      </c>
      <c r="C7" s="10">
        <v>45613</v>
      </c>
      <c r="D7" s="10">
        <v>77778</v>
      </c>
      <c r="E7" s="6"/>
      <c r="F7" s="5">
        <f>E7/D7*100</f>
        <v>0</v>
      </c>
      <c r="G7" s="8"/>
    </row>
    <row r="8" spans="1:7" ht="23.25">
      <c r="A8" s="4" t="s">
        <v>4</v>
      </c>
      <c r="B8" s="4" t="s">
        <v>23</v>
      </c>
      <c r="C8" s="10">
        <v>6431</v>
      </c>
      <c r="D8" s="10">
        <v>0</v>
      </c>
      <c r="E8" s="6">
        <f>D8-C8</f>
        <v>-6431</v>
      </c>
      <c r="F8" s="5"/>
      <c r="G8" s="8" t="s">
        <v>32</v>
      </c>
    </row>
    <row r="9" spans="1:7" ht="57">
      <c r="A9" s="4" t="s">
        <v>5</v>
      </c>
      <c r="B9" s="4" t="s">
        <v>24</v>
      </c>
      <c r="C9" s="10">
        <v>71623</v>
      </c>
      <c r="D9" s="10">
        <v>92206.11</v>
      </c>
      <c r="E9" s="6">
        <f aca="true" t="shared" si="0" ref="E9:E14">D9-C9</f>
        <v>20583.11</v>
      </c>
      <c r="F9" s="5">
        <f>E9/D9*100</f>
        <v>22.32293499855921</v>
      </c>
      <c r="G9" s="8" t="s">
        <v>35</v>
      </c>
    </row>
    <row r="10" spans="1:7" ht="18">
      <c r="A10" s="4" t="s">
        <v>6</v>
      </c>
      <c r="B10" s="4" t="s">
        <v>25</v>
      </c>
      <c r="C10" s="10">
        <v>11539</v>
      </c>
      <c r="D10" s="10">
        <v>10018</v>
      </c>
      <c r="E10" s="6">
        <f t="shared" si="0"/>
        <v>-1521</v>
      </c>
      <c r="F10" s="5">
        <f>E10/D10*100</f>
        <v>-15.182671191854661</v>
      </c>
      <c r="G10" s="8"/>
    </row>
    <row r="11" spans="1:11" ht="18">
      <c r="A11" s="4" t="s">
        <v>7</v>
      </c>
      <c r="B11" s="4" t="s">
        <v>26</v>
      </c>
      <c r="C11" s="10">
        <v>0</v>
      </c>
      <c r="D11" s="17" t="s">
        <v>33</v>
      </c>
      <c r="E11" s="6"/>
      <c r="F11" s="5"/>
      <c r="G11" s="8"/>
      <c r="K11" s="13"/>
    </row>
    <row r="12" spans="1:7" ht="68.25">
      <c r="A12" s="4" t="s">
        <v>8</v>
      </c>
      <c r="B12" s="4" t="s">
        <v>27</v>
      </c>
      <c r="C12" s="10">
        <v>34350</v>
      </c>
      <c r="D12" s="10">
        <v>110448.87</v>
      </c>
      <c r="E12" s="6">
        <f t="shared" si="0"/>
        <v>76098.87</v>
      </c>
      <c r="F12" s="5">
        <f>E12/D12*100</f>
        <v>68.89963654675688</v>
      </c>
      <c r="G12" s="8" t="s">
        <v>34</v>
      </c>
    </row>
    <row r="13" spans="1:10" ht="18">
      <c r="A13" s="4" t="s">
        <v>9</v>
      </c>
      <c r="B13" s="4" t="s">
        <v>28</v>
      </c>
      <c r="C13" s="10">
        <v>77778</v>
      </c>
      <c r="D13" s="10">
        <f>D7+D8+D9-D10-D12</f>
        <v>49517.23999999999</v>
      </c>
      <c r="E13" s="6">
        <f t="shared" si="0"/>
        <v>-28260.76000000001</v>
      </c>
      <c r="F13" s="5">
        <f>E13/D13*100</f>
        <v>-57.07256704937515</v>
      </c>
      <c r="G13" s="8"/>
      <c r="J13" s="13"/>
    </row>
    <row r="14" spans="1:7" ht="18">
      <c r="A14" s="4" t="s">
        <v>10</v>
      </c>
      <c r="B14" s="4" t="s">
        <v>30</v>
      </c>
      <c r="C14" s="10">
        <v>396468</v>
      </c>
      <c r="D14" s="10">
        <v>422507</v>
      </c>
      <c r="E14" s="6">
        <f t="shared" si="0"/>
        <v>26039</v>
      </c>
      <c r="F14" s="5"/>
      <c r="G14" s="8" t="s">
        <v>36</v>
      </c>
    </row>
    <row r="15" spans="1:12" ht="18">
      <c r="A15" s="4" t="s">
        <v>11</v>
      </c>
      <c r="B15" s="4" t="s">
        <v>31</v>
      </c>
      <c r="C15" s="10" t="s">
        <v>20</v>
      </c>
      <c r="D15" s="10" t="s">
        <v>20</v>
      </c>
      <c r="E15" s="6"/>
      <c r="F15" s="5"/>
      <c r="G15" s="8"/>
      <c r="K15" s="14"/>
      <c r="L15" s="14"/>
    </row>
    <row r="16" spans="11:12" ht="18">
      <c r="K16" s="14"/>
      <c r="L16" s="14"/>
    </row>
    <row r="17" spans="11:12" ht="18">
      <c r="K17" s="14"/>
      <c r="L17" s="14"/>
    </row>
    <row r="18" spans="5:6" ht="18">
      <c r="E18" s="12"/>
      <c r="F18" s="12"/>
    </row>
    <row r="19" spans="3:8" ht="18">
      <c r="C19" s="9"/>
      <c r="D19" s="2"/>
      <c r="F19" s="7"/>
      <c r="G19" s="2"/>
      <c r="H19" s="13"/>
    </row>
    <row r="20" spans="3:7" ht="18">
      <c r="C20" s="9"/>
      <c r="D20" s="2"/>
      <c r="F20" s="15"/>
      <c r="G20" s="2"/>
    </row>
    <row r="21" spans="3:11" ht="18">
      <c r="C21" s="9"/>
      <c r="D21" s="2"/>
      <c r="F21" s="7"/>
      <c r="G21" s="2"/>
      <c r="K21" s="16"/>
    </row>
    <row r="22" spans="3:8" ht="18">
      <c r="C22" s="9"/>
      <c r="D22" s="2"/>
      <c r="F22" s="7"/>
      <c r="G22" s="2"/>
      <c r="H22" s="13"/>
    </row>
    <row r="23" spans="3:7" ht="18">
      <c r="C23" s="9"/>
      <c r="D23" s="2"/>
      <c r="E23" s="12"/>
      <c r="F23" s="7"/>
      <c r="G23" s="2"/>
    </row>
    <row r="24" spans="3:7" ht="18">
      <c r="C24" s="9"/>
      <c r="D24" s="2"/>
      <c r="F24" s="7"/>
      <c r="G24" s="2"/>
    </row>
    <row r="25" spans="3:7" ht="18">
      <c r="C25" s="9"/>
      <c r="D25" s="2"/>
      <c r="F25" s="7"/>
      <c r="G25" s="2"/>
    </row>
    <row r="26" spans="3:7" ht="18">
      <c r="C26" s="9"/>
      <c r="D26" s="2"/>
      <c r="F26" s="7"/>
      <c r="G26" s="2"/>
    </row>
    <row r="27" spans="3:7" ht="18">
      <c r="C27" s="9"/>
      <c r="D27" s="2"/>
      <c r="F27" s="7"/>
      <c r="G27" s="2"/>
    </row>
    <row r="28" spans="3:7" ht="18">
      <c r="C28" s="9"/>
      <c r="D28" s="2"/>
      <c r="F28" s="7"/>
      <c r="G28" s="2"/>
    </row>
    <row r="29" spans="3:7" ht="18">
      <c r="C29" s="9"/>
      <c r="D29" s="2"/>
      <c r="F29" s="7"/>
      <c r="G29" s="2"/>
    </row>
    <row r="30" spans="3:7" ht="18">
      <c r="C30" s="9"/>
      <c r="D30" s="2"/>
      <c r="F30" s="7"/>
      <c r="G30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140625" style="2" customWidth="1"/>
    <col min="2" max="2" width="14.57421875" style="2" bestFit="1" customWidth="1"/>
    <col min="3" max="3" width="15.421875" style="9" bestFit="1" customWidth="1"/>
    <col min="4" max="4" width="16.140625" style="2" customWidth="1"/>
    <col min="5" max="5" width="15.57421875" style="2" bestFit="1" customWidth="1"/>
    <col min="6" max="6" width="37.8515625" style="7" customWidth="1"/>
    <col min="7" max="7" width="9.140625" style="2" customWidth="1"/>
    <col min="8" max="9" width="11.57421875" style="2" bestFit="1" customWidth="1"/>
    <col min="10" max="10" width="11.8515625" style="2" customWidth="1"/>
    <col min="11" max="11" width="13.00390625" style="2" bestFit="1" customWidth="1"/>
    <col min="12" max="16384" width="9.140625" style="2" customWidth="1"/>
  </cols>
  <sheetData>
    <row r="1" ht="18">
      <c r="A1" s="1" t="s">
        <v>2</v>
      </c>
    </row>
    <row r="2" ht="23.25">
      <c r="F2" s="7" t="s">
        <v>12</v>
      </c>
    </row>
    <row r="3" spans="1:6" ht="18">
      <c r="A3" s="3" t="s">
        <v>3</v>
      </c>
      <c r="B3" s="4"/>
      <c r="C3" s="10"/>
      <c r="D3" s="4"/>
      <c r="E3" s="4"/>
      <c r="F3" s="8"/>
    </row>
    <row r="4" spans="1:6" ht="18">
      <c r="A4" s="3"/>
      <c r="B4" s="4"/>
      <c r="C4" s="10"/>
      <c r="D4" s="4"/>
      <c r="E4" s="4"/>
      <c r="F4" s="8"/>
    </row>
    <row r="5" spans="1:6" ht="18">
      <c r="A5" s="3"/>
      <c r="B5" s="11" t="s">
        <v>13</v>
      </c>
      <c r="C5" s="11" t="s">
        <v>18</v>
      </c>
      <c r="D5" s="4" t="s">
        <v>0</v>
      </c>
      <c r="E5" s="4" t="s">
        <v>1</v>
      </c>
      <c r="F5" s="8"/>
    </row>
    <row r="6" spans="1:6" ht="18">
      <c r="A6" s="4"/>
      <c r="B6" s="10"/>
      <c r="C6" s="10"/>
      <c r="D6" s="4"/>
      <c r="E6" s="5"/>
      <c r="F6" s="8"/>
    </row>
    <row r="7" spans="1:6" ht="34.5">
      <c r="A7" s="4" t="s">
        <v>4</v>
      </c>
      <c r="B7" s="10">
        <v>7000</v>
      </c>
      <c r="C7" s="10">
        <v>6323</v>
      </c>
      <c r="D7" s="6">
        <f>C7-B7</f>
        <v>-677</v>
      </c>
      <c r="E7" s="5">
        <f>D7/C7*100</f>
        <v>-10.706942906848015</v>
      </c>
      <c r="F7" s="8" t="s">
        <v>14</v>
      </c>
    </row>
    <row r="8" spans="1:6" ht="45.75">
      <c r="A8" s="4" t="s">
        <v>5</v>
      </c>
      <c r="B8" s="10">
        <v>50486</v>
      </c>
      <c r="C8" s="10">
        <v>71731</v>
      </c>
      <c r="D8" s="6">
        <f aca="true" t="shared" si="0" ref="D8:D13">C8-B8</f>
        <v>21245</v>
      </c>
      <c r="E8" s="5">
        <f>D8/C8*100</f>
        <v>29.61759908547211</v>
      </c>
      <c r="F8" s="8" t="s">
        <v>15</v>
      </c>
    </row>
    <row r="9" spans="1:6" ht="57">
      <c r="A9" s="4" t="s">
        <v>6</v>
      </c>
      <c r="B9" s="10">
        <v>2797</v>
      </c>
      <c r="C9" s="10">
        <v>11539</v>
      </c>
      <c r="D9" s="6">
        <f t="shared" si="0"/>
        <v>8742</v>
      </c>
      <c r="E9" s="5">
        <f>D9/C9*100</f>
        <v>75.76046451165612</v>
      </c>
      <c r="F9" s="8" t="s">
        <v>17</v>
      </c>
    </row>
    <row r="10" spans="1:10" ht="18">
      <c r="A10" s="4" t="s">
        <v>7</v>
      </c>
      <c r="B10" s="10">
        <v>0</v>
      </c>
      <c r="C10" s="10">
        <v>0</v>
      </c>
      <c r="D10" s="6">
        <f t="shared" si="0"/>
        <v>0</v>
      </c>
      <c r="E10" s="5"/>
      <c r="F10" s="8"/>
      <c r="J10" s="13"/>
    </row>
    <row r="11" spans="1:6" ht="68.25">
      <c r="A11" s="4" t="s">
        <v>8</v>
      </c>
      <c r="B11" s="10">
        <v>38075</v>
      </c>
      <c r="C11" s="10">
        <v>34350</v>
      </c>
      <c r="D11" s="6">
        <f t="shared" si="0"/>
        <v>-3725</v>
      </c>
      <c r="E11" s="5">
        <f>D11/C11*100</f>
        <v>-10.844250363901018</v>
      </c>
      <c r="F11" s="8" t="s">
        <v>19</v>
      </c>
    </row>
    <row r="12" spans="1:9" ht="18">
      <c r="A12" s="4" t="s">
        <v>9</v>
      </c>
      <c r="B12" s="10">
        <v>45613</v>
      </c>
      <c r="C12" s="10">
        <v>77778</v>
      </c>
      <c r="D12" s="6">
        <f t="shared" si="0"/>
        <v>32165</v>
      </c>
      <c r="E12" s="5">
        <f>D12/C12*100</f>
        <v>41.35488184319473</v>
      </c>
      <c r="F12" s="8" t="s">
        <v>16</v>
      </c>
      <c r="I12" s="13"/>
    </row>
    <row r="13" spans="1:6" ht="18">
      <c r="A13" s="4" t="s">
        <v>10</v>
      </c>
      <c r="B13" s="10">
        <v>396468</v>
      </c>
      <c r="C13" s="10">
        <v>396468</v>
      </c>
      <c r="D13" s="6">
        <f t="shared" si="0"/>
        <v>0</v>
      </c>
      <c r="E13" s="5">
        <f>D13/C13*100</f>
        <v>0</v>
      </c>
      <c r="F13" s="8"/>
    </row>
    <row r="14" spans="1:11" ht="18">
      <c r="A14" s="4" t="s">
        <v>11</v>
      </c>
      <c r="B14" s="10" t="s">
        <v>20</v>
      </c>
      <c r="C14" s="10" t="s">
        <v>20</v>
      </c>
      <c r="D14" s="6"/>
      <c r="E14" s="5"/>
      <c r="F14" s="8"/>
      <c r="J14" s="14"/>
      <c r="K14" s="14"/>
    </row>
    <row r="15" spans="10:11" ht="18">
      <c r="J15" s="14"/>
      <c r="K15" s="14"/>
    </row>
    <row r="16" spans="10:11" ht="18">
      <c r="J16" s="14"/>
      <c r="K16" s="14"/>
    </row>
    <row r="17" spans="4:5" ht="18">
      <c r="D17" s="12"/>
      <c r="E17" s="12"/>
    </row>
    <row r="18" ht="18">
      <c r="H18" s="13"/>
    </row>
    <row r="19" ht="18">
      <c r="F19" s="15"/>
    </row>
    <row r="20" ht="18">
      <c r="K20" s="16"/>
    </row>
    <row r="21" ht="18">
      <c r="H21" s="13"/>
    </row>
    <row r="22" ht="18">
      <c r="E22" s="12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Joe</cp:lastModifiedBy>
  <cp:lastPrinted>2020-06-17T13:03:03Z</cp:lastPrinted>
  <dcterms:created xsi:type="dcterms:W3CDTF">2011-05-24T20:28:38Z</dcterms:created>
  <dcterms:modified xsi:type="dcterms:W3CDTF">2020-06-17T13:54:16Z</dcterms:modified>
  <cp:category/>
  <cp:version/>
  <cp:contentType/>
  <cp:contentStatus/>
</cp:coreProperties>
</file>